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2565" windowWidth="15480" windowHeight="732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<sst xmlns="http://schemas.openxmlformats.org/spreadsheetml/2006/main" count="27" uniqueCount="22">
  <si>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Description</t>
  </si>
  <si>
    <t>Running Time Per Day (hrs)</t>
  </si>
  <si>
    <t>Operation Days per year (days)</t>
  </si>
  <si>
    <t xml:space="preserve">Running Time Per Year (hrs) </t>
  </si>
  <si>
    <t>Life Time of lamp (hrs)</t>
  </si>
  <si>
    <t>Payback period (years)</t>
  </si>
  <si>
    <t>Characteristics of the installation</t>
  </si>
  <si>
    <t>% of Energy Saving</t>
  </si>
  <si>
    <t>Energy consumed per year  (kWh)</t>
  </si>
  <si>
    <t>Products</t>
  </si>
  <si>
    <t xml:space="preserve">Power (W) </t>
  </si>
  <si>
    <t>Cost of Energy per kWh ($)</t>
  </si>
  <si>
    <t>Total annual savings ($)</t>
  </si>
  <si>
    <t>N/A</t>
  </si>
  <si>
    <t>Unit Price of Products ($)</t>
  </si>
  <si>
    <t>HPS/MH Lamp</t>
  </si>
  <si>
    <t>Cost of energy per year ($)</t>
  </si>
  <si>
    <t>Maintanence</t>
  </si>
  <si>
    <t>Lamp cost ($)</t>
  </si>
  <si>
    <t>Total annual cost ($)</t>
  </si>
  <si>
    <t>Eneltec LED Flood/Tunnel Lights</t>
  </si>
  <si>
    <t>Lamp replacement cost per year ($)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</si>
</sst>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.0"/>
    <numFmt numFmtId="193" formatCode="#,##0_ "/>
    <numFmt numFmtId="194" formatCode="0.0%"/>
    <numFmt numFmtId="195" formatCode="0.00_ 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#,##0.00\ _€"/>
    <numFmt numFmtId="202" formatCode="#,##0.00\ &quot;€&quot;"/>
    <numFmt numFmtId="203" formatCode="#,##0.00_ "/>
  </numFmts>
  <fonts count="4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8"/>
      <color indexed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9DAA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38" fontId="3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0" fontId="2" fillId="8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38" fontId="3" fillId="0" borderId="16" xfId="0" applyNumberFormat="1" applyFont="1" applyFill="1" applyBorder="1" applyAlignment="1" applyProtection="1">
      <alignment horizontal="center" vertical="center" wrapText="1"/>
      <protection/>
    </xf>
    <xf numFmtId="38" fontId="3" fillId="0" borderId="16" xfId="0" applyNumberFormat="1" applyFont="1" applyBorder="1" applyAlignment="1" applyProtection="1">
      <alignment horizontal="center" vertical="center" wrapText="1"/>
      <protection/>
    </xf>
    <xf numFmtId="10" fontId="2" fillId="8" borderId="16" xfId="33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194" fontId="2" fillId="8" borderId="11" xfId="33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194" fontId="2" fillId="8" borderId="11" xfId="33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2" fontId="3" fillId="36" borderId="20" xfId="0" applyNumberFormat="1" applyFont="1" applyFill="1" applyBorder="1" applyAlignment="1" applyProtection="1">
      <alignment horizontal="center" vertical="center" wrapText="1"/>
      <protection/>
    </xf>
    <xf numFmtId="2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wrapText="1"/>
      <protection locked="0"/>
    </xf>
    <xf numFmtId="0" fontId="45" fillId="0" borderId="14" xfId="0" applyFont="1" applyBorder="1" applyAlignment="1" applyProtection="1">
      <alignment wrapText="1"/>
      <protection locked="0"/>
    </xf>
    <xf numFmtId="203" fontId="2" fillId="33" borderId="16" xfId="0" applyNumberFormat="1" applyFont="1" applyFill="1" applyBorder="1" applyAlignment="1" applyProtection="1">
      <alignment horizontal="center" vertical="center" wrapText="1"/>
      <protection/>
    </xf>
    <xf numFmtId="203" fontId="3" fillId="0" borderId="16" xfId="0" applyNumberFormat="1" applyFont="1" applyBorder="1" applyAlignment="1" applyProtection="1">
      <alignment horizontal="center" vertical="center" wrapText="1"/>
      <protection/>
    </xf>
    <xf numFmtId="203" fontId="3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left" wrapText="1"/>
      <protection locked="0"/>
    </xf>
    <xf numFmtId="0" fontId="1" fillId="37" borderId="21" xfId="0" applyFont="1" applyFill="1" applyBorder="1" applyAlignment="1" applyProtection="1">
      <alignment horizontal="center" vertical="center" wrapText="1"/>
      <protection/>
    </xf>
    <xf numFmtId="0" fontId="1" fillId="37" borderId="19" xfId="0" applyFont="1" applyFill="1" applyBorder="1" applyAlignment="1" applyProtection="1">
      <alignment horizontal="center" vertical="center" wrapText="1"/>
      <protection/>
    </xf>
    <xf numFmtId="195" fontId="3" fillId="8" borderId="22" xfId="0" applyNumberFormat="1" applyFont="1" applyFill="1" applyBorder="1" applyAlignment="1" applyProtection="1">
      <alignment horizontal="center" vertical="center" wrapText="1"/>
      <protection/>
    </xf>
    <xf numFmtId="2" fontId="3" fillId="36" borderId="16" xfId="0" applyNumberFormat="1" applyFont="1" applyFill="1" applyBorder="1" applyAlignment="1" applyProtection="1">
      <alignment horizontal="center" vertical="center" wrapText="1"/>
      <protection/>
    </xf>
    <xf numFmtId="2" fontId="3" fillId="36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="145" zoomScaleNormal="145" zoomScalePageLayoutView="0" workbookViewId="0" topLeftCell="A1">
      <selection activeCell="B4" sqref="B4"/>
    </sheetView>
  </sheetViews>
  <sheetFormatPr defaultColWidth="9.140625" defaultRowHeight="12.75"/>
  <cols>
    <col min="1" max="1" width="25.00390625" style="31" customWidth="1"/>
    <col min="2" max="2" width="21.421875" style="28" customWidth="1"/>
    <col min="3" max="3" width="20.7109375" style="28" customWidth="1"/>
    <col min="4" max="4" width="12.8515625" style="12" customWidth="1"/>
    <col min="5" max="5" width="9.140625" style="28" customWidth="1"/>
    <col min="6" max="6" width="9.140625" style="28" hidden="1" customWidth="1"/>
    <col min="7" max="7" width="9.140625" style="28" customWidth="1"/>
    <col min="8" max="16384" width="9.140625" style="28" customWidth="1"/>
  </cols>
  <sheetData>
    <row r="1" spans="1:33" ht="12" thickBot="1">
      <c r="A1" s="25"/>
      <c r="B1" s="26"/>
      <c r="C1" s="26"/>
      <c r="D1" s="19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4" s="27" customFormat="1" ht="34.5" thickBot="1">
      <c r="A2" s="20"/>
      <c r="B2" s="47" t="s">
        <v>9</v>
      </c>
      <c r="C2" s="48"/>
      <c r="D2" s="7" t="s">
        <v>6</v>
      </c>
    </row>
    <row r="3" spans="1:4" ht="28.5" customHeight="1" thickBot="1">
      <c r="A3" s="21" t="s">
        <v>0</v>
      </c>
      <c r="B3" s="42" t="s">
        <v>20</v>
      </c>
      <c r="C3" s="43" t="s">
        <v>15</v>
      </c>
      <c r="D3" s="8"/>
    </row>
    <row r="4" spans="1:6" ht="12" customHeight="1" thickBot="1">
      <c r="A4" s="5" t="s">
        <v>10</v>
      </c>
      <c r="B4" s="14">
        <v>30</v>
      </c>
      <c r="C4" s="1">
        <f>IF(B4=30,150,IF(B4=60,250,IF(B4=90,400,IF(B4=120,600))))</f>
        <v>150</v>
      </c>
      <c r="D4" s="10"/>
      <c r="F4" s="28">
        <v>30</v>
      </c>
    </row>
    <row r="5" spans="1:6" ht="12" customHeight="1" thickBot="1">
      <c r="A5" s="5" t="s">
        <v>1</v>
      </c>
      <c r="B5" s="32">
        <f>$D$5</f>
        <v>10</v>
      </c>
      <c r="C5" s="33">
        <f>$D$5</f>
        <v>10</v>
      </c>
      <c r="D5" s="11">
        <v>10</v>
      </c>
      <c r="F5" s="28">
        <v>60</v>
      </c>
    </row>
    <row r="6" spans="1:6" ht="12" customHeight="1" thickBot="1">
      <c r="A6" s="5" t="s">
        <v>2</v>
      </c>
      <c r="B6" s="32">
        <f>$D$6</f>
        <v>365</v>
      </c>
      <c r="C6" s="33">
        <f>$D$6</f>
        <v>365</v>
      </c>
      <c r="D6" s="11">
        <v>365</v>
      </c>
      <c r="F6" s="28">
        <v>90</v>
      </c>
    </row>
    <row r="7" spans="1:6" ht="12" customHeight="1" thickBot="1">
      <c r="A7" s="5" t="s">
        <v>3</v>
      </c>
      <c r="B7" s="15">
        <f>B5*B6</f>
        <v>3650</v>
      </c>
      <c r="C7" s="3">
        <f>B7</f>
        <v>3650</v>
      </c>
      <c r="D7" s="8"/>
      <c r="F7" s="28">
        <v>120</v>
      </c>
    </row>
    <row r="8" spans="1:4" ht="12" customHeight="1" thickBot="1">
      <c r="A8" s="5" t="s">
        <v>8</v>
      </c>
      <c r="B8" s="16">
        <f>B4*B7/1000</f>
        <v>109.5</v>
      </c>
      <c r="C8" s="16">
        <f>C4*C7/1000</f>
        <v>547.5</v>
      </c>
      <c r="D8" s="9"/>
    </row>
    <row r="9" spans="1:4" ht="12" customHeight="1" thickBot="1">
      <c r="A9" s="22" t="s">
        <v>7</v>
      </c>
      <c r="B9" s="17">
        <f>-(B8-C8)/C8</f>
        <v>0.8</v>
      </c>
      <c r="C9" s="6"/>
      <c r="D9" s="10"/>
    </row>
    <row r="10" spans="1:4" ht="12" customHeight="1" thickBot="1">
      <c r="A10" s="5" t="s">
        <v>11</v>
      </c>
      <c r="B10" s="32">
        <f>$D$10</f>
        <v>0.2</v>
      </c>
      <c r="C10" s="33">
        <f>$D$10</f>
        <v>0.2</v>
      </c>
      <c r="D10" s="11">
        <v>0.2</v>
      </c>
    </row>
    <row r="11" spans="1:4" ht="12" customHeight="1" thickBot="1">
      <c r="A11" s="5" t="s">
        <v>16</v>
      </c>
      <c r="B11" s="39">
        <f>B8*B10</f>
        <v>21.900000000000002</v>
      </c>
      <c r="C11" s="40">
        <f>ROUND(C8*C10,)</f>
        <v>110</v>
      </c>
      <c r="D11" s="9"/>
    </row>
    <row r="12" spans="1:4" ht="12" customHeight="1" thickBot="1">
      <c r="A12" s="5" t="s">
        <v>18</v>
      </c>
      <c r="B12" s="39" t="s">
        <v>13</v>
      </c>
      <c r="C12" s="40">
        <v>4</v>
      </c>
      <c r="D12" s="9"/>
    </row>
    <row r="13" spans="1:4" ht="24.75" customHeight="1" thickBot="1">
      <c r="A13" s="5" t="s">
        <v>21</v>
      </c>
      <c r="B13" s="14" t="s">
        <v>13</v>
      </c>
      <c r="C13" s="23">
        <f>C12*C7/C17</f>
        <v>1.825</v>
      </c>
      <c r="D13" s="9"/>
    </row>
    <row r="14" spans="1:11" ht="23.25" customHeight="1" thickBot="1">
      <c r="A14" s="5" t="s">
        <v>17</v>
      </c>
      <c r="B14" s="34" t="s">
        <v>13</v>
      </c>
      <c r="C14" s="35">
        <v>50</v>
      </c>
      <c r="D14" s="41"/>
      <c r="E14" s="36"/>
      <c r="F14" s="36"/>
      <c r="G14" s="36"/>
      <c r="H14" s="36"/>
      <c r="I14" s="36"/>
      <c r="J14" s="36"/>
      <c r="K14" s="36"/>
    </row>
    <row r="15" spans="1:11" ht="23.25" customHeight="1" thickBot="1">
      <c r="A15" s="5" t="s">
        <v>19</v>
      </c>
      <c r="B15" s="45">
        <f>B11</f>
        <v>21.900000000000002</v>
      </c>
      <c r="C15" s="46">
        <f>C11+C13+C14</f>
        <v>161.825</v>
      </c>
      <c r="D15" s="41"/>
      <c r="E15" s="36"/>
      <c r="F15" s="36"/>
      <c r="G15" s="36"/>
      <c r="H15" s="36"/>
      <c r="I15" s="36"/>
      <c r="J15" s="36"/>
      <c r="K15" s="36"/>
    </row>
    <row r="16" spans="1:4" ht="24.75" customHeight="1" thickBot="1">
      <c r="A16" s="24" t="s">
        <v>14</v>
      </c>
      <c r="B16" s="1">
        <f>IF(B4=30,95,IF(B4=60,160,IF(B4=90,225,IF(B4=120,264))))</f>
        <v>95</v>
      </c>
      <c r="C16" s="44" t="s">
        <v>13</v>
      </c>
      <c r="D16" s="37"/>
    </row>
    <row r="17" spans="1:4" ht="12" customHeight="1" thickBot="1">
      <c r="A17" s="5" t="s">
        <v>4</v>
      </c>
      <c r="B17" s="18">
        <v>50000</v>
      </c>
      <c r="C17" s="2">
        <v>8000</v>
      </c>
      <c r="D17" s="9"/>
    </row>
    <row r="18" spans="1:4" ht="12" customHeight="1" thickBot="1">
      <c r="A18" s="4" t="s">
        <v>12</v>
      </c>
      <c r="B18" s="38">
        <f>C15-B15</f>
        <v>139.92499999999998</v>
      </c>
      <c r="C18" s="13" t="s">
        <v>13</v>
      </c>
      <c r="D18" s="9"/>
    </row>
    <row r="19" spans="1:4" ht="12" customHeight="1" thickBot="1">
      <c r="A19" s="4" t="s">
        <v>5</v>
      </c>
      <c r="B19" s="38">
        <f>B16/B18</f>
        <v>0.6789351438270503</v>
      </c>
      <c r="C19" s="13" t="s">
        <v>13</v>
      </c>
      <c r="D19" s="10"/>
    </row>
    <row r="20" spans="1:4" s="30" customFormat="1" ht="11.25">
      <c r="A20" s="29"/>
      <c r="D20" s="12"/>
    </row>
    <row r="21" spans="1:4" s="30" customFormat="1" ht="11.25">
      <c r="A21" s="29"/>
      <c r="D21" s="12"/>
    </row>
  </sheetData>
  <sheetProtection selectLockedCells="1"/>
  <mergeCells count="1">
    <mergeCell ref="B2:C2"/>
  </mergeCells>
  <dataValidations count="1">
    <dataValidation type="list" allowBlank="1" showErrorMessage="1" promptTitle="60" sqref="B4">
      <formula1>$F$4:$F$7</formula1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C11 C7" formula="1"/>
    <ignoredError sqref="B5:C6 B10: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Wing</dc:creator>
  <cp:keywords/>
  <dc:description/>
  <cp:lastModifiedBy>Rice</cp:lastModifiedBy>
  <cp:lastPrinted>2009-09-16T10:24:04Z</cp:lastPrinted>
  <dcterms:created xsi:type="dcterms:W3CDTF">2008-06-03T08:24:23Z</dcterms:created>
  <dcterms:modified xsi:type="dcterms:W3CDTF">2014-03-26T15:04:49Z</dcterms:modified>
  <cp:category/>
  <cp:version/>
  <cp:contentType/>
  <cp:contentStatus/>
</cp:coreProperties>
</file>